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verter" state="visible" r:id="rId4"/>
    <sheet sheetId="2" name="Tenure" state="visible" r:id="rId5"/>
    <sheet sheetId="3" name="Read me" state="visible" r:id="rId6"/>
  </sheets>
  <calcPr calcId="171027"/>
</workbook>
</file>

<file path=xl/sharedStrings.xml><?xml version="1.0" encoding="utf-8"?>
<sst xmlns="http://schemas.openxmlformats.org/spreadsheetml/2006/main" count="70" uniqueCount="70">
  <si>
    <t>FLAT vs REDUCING INTEREST RATE</t>
  </si>
  <si>
    <t>Your lender quoted a flat rate. Every other loan is quoted on a reducing balance. This converts one to the other.</t>
  </si>
  <si>
    <t>1.   YOUR LOAN  (edit the three blue cells)</t>
  </si>
  <si>
    <t>Loan amount</t>
  </si>
  <si>
    <t>The sanctioned amount, before any fees</t>
  </si>
  <si>
    <t>Tenure, in months</t>
  </si>
  <si>
    <t>36 = three years</t>
  </si>
  <si>
    <t>Flat rate quoted, % a year</t>
  </si>
  <si>
    <t>The headline number the lender gave you</t>
  </si>
  <si>
    <t>2.   WHAT THAT FLAT RATE ACTUALLY IS</t>
  </si>
  <si>
    <t>Total interest on the flat basis</t>
  </si>
  <si>
    <t>principal x rate x years</t>
  </si>
  <si>
    <t>Your monthly instalment</t>
  </si>
  <si>
    <t>the whole debt divided by the number of payments</t>
  </si>
  <si>
    <t>Total you repay</t>
  </si>
  <si>
    <t>EQUIVALENT REDUCING RATE, nominal annual</t>
  </si>
  <si>
    <t>This is the number to compare against any other loan. RATE() solves it by iteration, the same way the conversion has to be done.</t>
  </si>
  <si>
    <t>The same rate, effective annual (compounded)</t>
  </si>
  <si>
    <t>How many times the quoted flat rate</t>
  </si>
  <si>
    <t>Not a constant. See the Tenure sheet.</t>
  </si>
  <si>
    <t>3.   THE OTHER DIRECTION  (enter a reducing rate instead)</t>
  </si>
  <si>
    <t>Reducing rate quoted, % a year</t>
  </si>
  <si>
    <t>Instalment at that reducing rate</t>
  </si>
  <si>
    <t>Total interest</t>
  </si>
  <si>
    <t>Flat rate a lender would quote for the same cost</t>
  </si>
  <si>
    <t>Useful for seeing through the next sales pitch</t>
  </si>
  <si>
    <t>4.   WITH FEES: THE APR, BY RBI's METHOD</t>
  </si>
  <si>
    <t>Processing fee, % of loan</t>
  </si>
  <si>
    <t>GST on the fee, %</t>
  </si>
  <si>
    <t>GST applies to the fee, not to the interest</t>
  </si>
  <si>
    <t>Total fees</t>
  </si>
  <si>
    <t>Net amount actually disbursed to you</t>
  </si>
  <si>
    <t>APR on the flat-rate loan</t>
  </si>
  <si>
    <t>RBI computes APR on the NET disbursed amount using an IRR approach on the reducing balance. That is why APR sits above the rate itself.</t>
  </si>
  <si>
    <t>SELF-CHECK  (leave these alone)</t>
  </si>
  <si>
    <t>Verified case: Rs 1,00,000 at 12% flat over 36 months</t>
  </si>
  <si>
    <t>This sheet computes</t>
  </si>
  <si>
    <t>Published answer, independently reconciled</t>
  </si>
  <si>
    <t>themoneydecoded.com/calculators/flat-vs-reducing   ·   Free to use and share   ·   Educational, not financial advice</t>
  </si>
  <si>
    <t>THE MULTIPLE IS NOT A CONSTANT</t>
  </si>
  <si>
    <t>This is why "just multiply the flat rate by 1.8" cannot be right. The multiple climbs to a peak around eighteen months and falls away on both sides. Nobody in the field publishes this, because nobody computes more than one tenure.</t>
  </si>
  <si>
    <t>Flat rate to test, %</t>
  </si>
  <si>
    <t>Edit this and the whole table moves</t>
  </si>
  <si>
    <t>Tenure, months</t>
  </si>
  <si>
    <t>Flat instalment</t>
  </si>
  <si>
    <t>Really costs</t>
  </si>
  <si>
    <t>Multiple</t>
  </si>
  <si>
    <t>The principal is fixed at 1,00,000 in this table on purpose: the equivalent rate does not depend on how much you borrow, only on the rate and the tenure. Change the loan amount on the Converter sheet and this table will not move, which is itself worth knowing.</t>
  </si>
  <si>
    <t>HOW THE CONVERSION WORKS</t>
  </si>
  <si>
    <t>A flat rate charges interest on the original amount for the whole term, so it charges you for money you have already repaid. A reducing-balance rate charges only on what is still outstanding. The same percentage means two very different loans.</t>
  </si>
  <si>
    <t>There is no formula that converts between them. Inverting the instalment equation for the rate has no algebraic solution, which is why Excel's RATE() exists and why this workbook uses it. Microsoft's own documentation says RATE "is calculated by iteration". The Reserve Bank of India computes its APR the same way, by an internal-rate-of-return approach on the reducing balance.</t>
  </si>
  <si>
    <t>WHAT THE FIELD GETS WRONG</t>
  </si>
  <si>
    <t>Checked live on 20 September 2026, on pages currently ranking in India:</t>
  </si>
  <si>
    <t>1.  A major NBFC publishes the formula "flat rate = (2 x reducing rate) / (1 + tenure in years)" and the example that 10% reducing over five years equals a 3.33% flat rate. The correct answer is 5.50%. Type it into the Converter sheet and see.</t>
  </si>
  <si>
    <t>2.  Another site tells readers to DIVIDE the flat rate by about 1.8 to get the reducing equivalent. The reducing figure is always the higher of the two, so the operation is a multiplication. Followed literally, a flat loan looks cheaper than it is.</t>
  </si>
  <si>
    <t>3.  A third states that a 12% flat rate equates to an effective 21% without naming a tenure at all, which makes the number impossible to apply to your own loan.</t>
  </si>
  <si>
    <t>APR IS A DIFFERENT NUMBER</t>
  </si>
  <si>
    <t>Section 4 of the Converter sheet reports an APR, and it is not the same thing as the rate conversion. RBI defines APR as the annual cost of credit including the interest rate and all other charges, computed on the amount actually disbursed rather than the amount sanctioned. In RBI's own worked example a 15% loan carrying 400 rupees of charges has an APR of 17.07%, because only 19,600 of a 20,000 loan reached the borrower.</t>
  </si>
  <si>
    <t>So the conversion tells you what rate convention you are really being charged. The APR tells you what the whole thing costs. Quoting one as the other will put you at odds with your own loan paperwork.</t>
  </si>
  <si>
    <t>WHAT RBI REQUIRES</t>
  </si>
  <si>
    <t>Since 1 October 2024, under circular RBI/2024-25/18 dated 15 April 2024, every covered lender must give a prospective borrower a standardised Key Facts Statement before the contract is signed. It must carry an APR, and the circular requires "a computation sheet of annual percentage rate (APR), and the amortisation schedule of the loan over the loan tenor".</t>
  </si>
  <si>
    <t>RBI did not ban quoting a flat rate. What it did was make sure a flat rate can no longer be the only cost figure you are handed at sanction. Credit card receivables are exempt and payments banks are outside the circular's scope.</t>
  </si>
  <si>
    <t>SOURCES</t>
  </si>
  <si>
    <t>Reserve Bank of India, Key Facts Statement (KFS) for Loans &amp; Advances, RBI/2024-25/18, 15 April 2024  ·  rbi.org.in/Scripts/NotificationUser.aspx?Id=12663</t>
  </si>
  <si>
    <t>Microsoft, RATE function, on iteration and tolerance  ·  support.microsoft.com</t>
  </si>
  <si>
    <t>Wikipedia, Equated monthly installment, for the instalment formula  ·  en.wikipedia.org</t>
  </si>
  <si>
    <t>Wikipedia, Internal rate of return, that the rate cannot be found analytically  ·  en.wikipedia.org</t>
  </si>
  <si>
    <t>The live calculator and the full explainer  ·  themoneydecoded.com/calculators/flat-vs-reducing</t>
  </si>
  <si>
    <t>A note on the RBI figures. The circular's paragraph text is quoted from RBI's own site. Its Annex B worked example, which gives the 17.07% APR and states the IRR-on-net-disbursed method, is published as a separate PDF that blocks automated retrieval, so those figures came from a reproduction and were reconciled by arithmetic rather than read first-party.</t>
  </si>
  <si>
    <t>Educational only. This workbook does not know your circumstances, and which Act or rate applies to your loan is a question for a qualified professional.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</si>
</sst>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quot;x&quot;"/>
  </numFmts>
  <fonts count="26" x14ac:knownFonts="1">
    <font>
      <color theme="1"/>
      <family val="2"/>
      <scheme val="minor"/>
      <sz val="11"/>
      <name val="Calibri"/>
    </font>
    <font>
      <b/>
      <color rgb="FF2E3A72"/>
      <sz val="20"/>
      <name val="Calibri"/>
    </font>
    <font>
      <i/>
      <color rgb="FF5A6072"/>
      <sz val="10"/>
      <name val="Calibri"/>
    </font>
    <font>
      <b/>
      <color rgb="FFFFFFFF"/>
      <sz val="12"/>
      <name val="Calibri"/>
    </font>
    <font>
      <color rgb="FF1F2437"/>
      <sz val="11"/>
      <name val="Calibri"/>
    </font>
    <font>
      <b/>
      <color rgb="FF2E3A72"/>
      <sz val="12"/>
      <name val="Calibri"/>
    </font>
    <font>
      <i/>
      <color rgb="FF6B7280"/>
      <sz val="9"/>
      <name val="Calibri"/>
    </font>
    <font>
      <b/>
      <color rgb="FFBE123C"/>
      <sz val="12"/>
      <name val="Calibri"/>
    </font>
    <font>
      <b/>
      <color rgb="FF0F766E"/>
      <sz val="12"/>
      <name val="Calibri"/>
    </font>
    <font>
      <b/>
      <color rgb="FF0F766E"/>
      <sz val="16"/>
      <name val="Calibri"/>
    </font>
    <font>
      <i/>
      <color rgb="FF0F766E"/>
      <sz val="9"/>
      <name val="Calibri"/>
    </font>
    <font>
      <b/>
      <color rgb="FF1F2437"/>
      <sz val="12"/>
      <name val="Calibri"/>
    </font>
    <font>
      <i/>
      <color rgb="FFB45309"/>
      <sz val="9"/>
      <name val="Calibri"/>
    </font>
    <font>
      <b/>
      <color rgb="FFB45309"/>
      <sz val="12"/>
      <name val="Calibri"/>
    </font>
    <font>
      <color rgb="FF1F2437"/>
      <sz val="10"/>
      <name val="Calibri"/>
    </font>
    <font>
      <b/>
      <color rgb="FF0F766E"/>
      <sz val="11"/>
      <name val="Calibri"/>
    </font>
    <font>
      <color rgb="FF9AA0AE"/>
      <sz val="9"/>
      <name val="Calibri"/>
    </font>
    <font>
      <b/>
      <color rgb="FFB45309"/>
      <sz val="18"/>
      <name val="Calibri"/>
    </font>
    <font>
      <b/>
      <color rgb="FF1F2437"/>
      <sz val="11"/>
      <name val="Calibri"/>
    </font>
    <font>
      <b/>
      <color rgb="FF1F2437"/>
      <sz val="10"/>
      <name val="Calibri"/>
    </font>
    <font>
      <b/>
      <color rgb="FF2E3A72"/>
      <sz val="16"/>
      <name val="Calibri"/>
    </font>
    <font>
      <b/>
      <color rgb="FFBE123C"/>
      <sz val="14"/>
      <name val="Calibri"/>
    </font>
    <font>
      <b/>
      <color rgb="FFB45309"/>
      <sz val="14"/>
      <name val="Calibri"/>
    </font>
    <font>
      <b/>
      <color rgb="FF2E3A72"/>
      <sz val="14"/>
      <name val="Calibri"/>
    </font>
    <font>
      <color rgb="FF5A6072"/>
      <sz val="9"/>
      <name val="Calibri"/>
    </font>
    <font>
      <i/>
      <color rgb="FF9AA0AE"/>
      <sz val="9"/>
      <name val="Calibri"/>
    </font>
  </fonts>
  <fills count="13">
    <fill>
      <patternFill patternType="none"/>
    </fill>
    <fill>
      <patternFill patternType="gray125"/>
    </fill>
    <fill>
      <patternFill patternType="solid">
        <fgColor rgb="FFFBFAF7"/>
      </patternFill>
    </fill>
    <fill>
      <patternFill patternType="solid">
        <fgColor rgb="FF2E3A72"/>
      </patternFill>
    </fill>
    <fill>
      <patternFill patternType="solid">
        <fgColor rgb="FFFFFFFF"/>
      </patternFill>
    </fill>
    <fill>
      <patternFill patternType="solid">
        <fgColor rgb="FFBE123C"/>
      </patternFill>
    </fill>
    <fill>
      <patternFill patternType="solid">
        <fgColor rgb="FFFCE4EA"/>
      </patternFill>
    </fill>
    <fill>
      <patternFill patternType="solid">
        <fgColor rgb="FFDDF3F1"/>
      </patternFill>
    </fill>
    <fill>
      <patternFill patternType="solid">
        <fgColor rgb="FFE8EBF7"/>
      </patternFill>
    </fill>
    <fill>
      <patternFill patternType="solid">
        <fgColor rgb="FF0F766E"/>
      </patternFill>
    </fill>
    <fill>
      <patternFill patternType="solid">
        <fgColor rgb="FFB45309"/>
      </patternFill>
    </fill>
    <fill>
      <patternFill patternType="solid">
        <fgColor rgb="FFFDF0DC"/>
      </patternFill>
    </fill>
    <fill>
      <patternFill patternType="solid">
        <fgColor rgb="FF1F2437"/>
      </patternFill>
    </fill>
  </fills>
  <borders count="7">
    <border>
      <left/>
      <right/>
      <top/>
      <bottom/>
      <diagonal/>
    </border>
    <border>
      <left style="thin">
        <color rgb="FF2E3A72"/>
      </left>
      <right style="thin">
        <color rgb="FF2E3A72"/>
      </right>
      <top style="thin">
        <color rgb="FF2E3A72"/>
      </top>
      <bottom style="thin">
        <color rgb="FF2E3A72"/>
      </bottom>
      <diagonal/>
    </border>
    <border>
      <left style="thin">
        <color rgb="FFBE123C"/>
      </left>
      <right style="thin">
        <color rgb="FFBE123C"/>
      </right>
      <top style="thin">
        <color rgb="FFBE123C"/>
      </top>
      <bottom style="thin">
        <color rgb="FFBE123C"/>
      </bottom>
      <diagonal/>
    </border>
    <border>
      <left style="thin">
        <color rgb="FF0F766E"/>
      </left>
      <right style="thin">
        <color rgb="FF0F766E"/>
      </right>
      <top style="thin">
        <color rgb="FF0F766E"/>
      </top>
      <bottom style="thin">
        <color rgb="FF0F766E"/>
      </bottom>
      <diagonal/>
    </border>
    <border>
      <left style="thin">
        <color rgb="FF1F2437"/>
      </left>
      <right style="thin">
        <color rgb="FF1F2437"/>
      </right>
      <top style="thin">
        <color rgb="FF1F2437"/>
      </top>
      <bottom style="thin">
        <color rgb="FF1F2437"/>
      </bottom>
      <diagonal/>
    </border>
    <border>
      <left style="thin">
        <color rgb="FFB45309"/>
      </left>
      <right style="thin">
        <color rgb="FFB45309"/>
      </right>
      <top style="thin">
        <color rgb="FFB45309"/>
      </top>
      <bottom style="thin">
        <color rgb="FFB45309"/>
      </bottom>
      <diagonal/>
    </border>
    <border>
      <left style="thin">
        <color rgb="FFD8D4CC"/>
      </left>
      <right style="thin">
        <color rgb="FFD8D4CC"/>
      </right>
      <top style="thin">
        <color rgb="FFD8D4CC"/>
      </top>
      <bottom style="thin">
        <color rgb="FFD8D4CC"/>
      </bottom>
      <diagonal/>
    </border>
  </borders>
  <cellStyleXfs count="1">
    <xf numFmtId="0" fontId="0" fillId="0" borderId="0"/>
  </cellStyleXfs>
  <cellXfs count="48">
    <xf numFmtId="0" fontId="0" fillId="0" borderId="0" xfId="0"/>
    <xf numFmtId="0" fontId="0" fillId="2" borderId="0" xfId="0" applyFill="1"/>
    <xf numFmtId="0" fontId="1" fillId="2" borderId="0" xfId="0" applyFont="1" applyFill="1"/>
    <xf numFmtId="0" fontId="2" fillId="2" borderId="0" xfId="0" applyFont="1" applyFill="1" applyAlignment="1">
      <alignment vertical="center"/>
    </xf>
    <xf numFmtId="0" fontId="3" fillId="3" borderId="0" xfId="0" applyFont="1" applyFill="1" applyAlignment="1">
      <alignment vertical="center" indent="1"/>
    </xf>
    <xf numFmtId="0" fontId="4" fillId="2" borderId="0" xfId="0" applyFont="1" applyFill="1" applyAlignment="1">
      <alignment vertical="center" indent="1"/>
    </xf>
    <xf numFmtId="3" fontId="5" fillId="4" borderId="1" xfId="0" applyNumberFormat="1" applyFont="1" applyFill="1" applyBorder="1" applyAlignment="1">
      <alignment horizontal="right"/>
    </xf>
    <xf numFmtId="0" fontId="6" fillId="2" borderId="0" xfId="0" applyFont="1" applyFill="1" applyAlignment="1">
      <alignment vertical="center" indent="1"/>
    </xf>
    <xf numFmtId="2" fontId="5" fillId="4" borderId="1" xfId="0" applyNumberFormat="1" applyFont="1" applyFill="1" applyBorder="1" applyAlignment="1">
      <alignment horizontal="right"/>
    </xf>
    <xf numFmtId="0" fontId="3" fillId="5" borderId="0" xfId="0" applyFont="1" applyFill="1" applyAlignment="1">
      <alignment vertical="center" indent="1"/>
    </xf>
    <xf numFmtId="3" fontId="7" fillId="6" borderId="2" xfId="0" applyNumberFormat="1" applyFont="1" applyFill="1" applyBorder="1" applyAlignment="1">
      <alignment horizontal="right"/>
    </xf>
    <xf numFmtId="4" fontId="7" fillId="6" borderId="2" xfId="0" applyNumberFormat="1" applyFont="1" applyFill="1" applyBorder="1" applyAlignment="1">
      <alignment horizontal="right"/>
    </xf>
    <xf numFmtId="0" fontId="8" fillId="2" borderId="0" xfId="0" applyFont="1" applyFill="1" applyAlignment="1">
      <alignment vertical="center" indent="1"/>
    </xf>
    <xf numFmtId="10" fontId="9" fillId="7" borderId="3" xfId="0" applyNumberFormat="1" applyFont="1" applyFill="1" applyBorder="1" applyAlignment="1">
      <alignment horizontal="right"/>
    </xf>
    <xf numFmtId="0" fontId="10" fillId="2" borderId="0" xfId="0" applyFont="1" applyFill="1" applyAlignment="1">
      <alignment vertical="center" wrapText="1" indent="1"/>
    </xf>
    <xf numFmtId="10" fontId="8" fillId="7" borderId="3" xfId="0" applyNumberFormat="1" applyFont="1" applyFill="1" applyBorder="1" applyAlignment="1">
      <alignment horizontal="right"/>
    </xf>
    <xf numFmtId="164" fontId="11" fillId="8" borderId="4" xfId="0" applyNumberFormat="1" applyFont="1" applyFill="1" applyBorder="1" applyAlignment="1">
      <alignment horizontal="right"/>
    </xf>
    <xf numFmtId="0" fontId="12" fillId="2" borderId="0" xfId="0" applyFont="1" applyFill="1" applyAlignment="1">
      <alignment vertical="center" indent="1"/>
    </xf>
    <xf numFmtId="0" fontId="3" fillId="9" borderId="0" xfId="0" applyFont="1" applyFill="1" applyAlignment="1">
      <alignment vertical="center" indent="1"/>
    </xf>
    <xf numFmtId="4" fontId="8" fillId="7" borderId="3" xfId="0" applyNumberFormat="1" applyFont="1" applyFill="1" applyBorder="1" applyAlignment="1">
      <alignment horizontal="right"/>
    </xf>
    <xf numFmtId="3" fontId="8" fillId="7" borderId="3" xfId="0" applyNumberFormat="1" applyFont="1" applyFill="1" applyBorder="1" applyAlignment="1">
      <alignment horizontal="right"/>
    </xf>
    <xf numFmtId="10" fontId="7" fillId="6" borderId="2" xfId="0" applyNumberFormat="1" applyFont="1" applyFill="1" applyBorder="1" applyAlignment="1">
      <alignment horizontal="right"/>
    </xf>
    <xf numFmtId="0" fontId="3" fillId="10" borderId="0" xfId="0" applyFont="1" applyFill="1" applyAlignment="1">
      <alignment vertical="center" indent="1"/>
    </xf>
    <xf numFmtId="3" fontId="13" fillId="11" borderId="5" xfId="0" applyNumberFormat="1" applyFont="1" applyFill="1" applyBorder="1" applyAlignment="1">
      <alignment horizontal="right"/>
    </xf>
    <xf numFmtId="10" fontId="13" fillId="11" borderId="5" xfId="0" applyNumberFormat="1" applyFont="1" applyFill="1" applyBorder="1" applyAlignment="1">
      <alignment horizontal="right"/>
    </xf>
    <xf numFmtId="0" fontId="12" fillId="2" borderId="0" xfId="0" applyFont="1" applyFill="1" applyAlignment="1">
      <alignment vertical="center" wrapText="1" indent="1"/>
    </xf>
    <xf numFmtId="0" fontId="3" fillId="12" borderId="0" xfId="0" applyFont="1" applyFill="1" applyAlignment="1">
      <alignment vertical="center" indent="1"/>
    </xf>
    <xf numFmtId="0" fontId="14" fillId="2" borderId="0" xfId="0" applyFont="1" applyFill="1" applyAlignment="1">
      <alignment vertical="center" indent="1"/>
    </xf>
    <xf numFmtId="10" fontId="11" fillId="8" borderId="4" xfId="0" applyNumberFormat="1" applyFont="1" applyFill="1" applyBorder="1" applyAlignment="1">
      <alignment horizontal="right"/>
    </xf>
    <xf numFmtId="0" fontId="15" fillId="7" borderId="3" xfId="0" applyFont="1" applyFill="1" applyBorder="1" applyAlignment="1">
      <alignment indent="1"/>
    </xf>
    <xf numFmtId="0" fontId="16" fillId="2" borderId="0" xfId="0" applyFont="1" applyFill="1" applyAlignment="1">
      <alignment vertical="center"/>
    </xf>
    <xf numFmtId="0" fontId="17" fillId="2" borderId="0" xfId="0" applyFont="1" applyFill="1"/>
    <xf numFmtId="0" fontId="2" fillId="2" borderId="0" xfId="0" applyFont="1" applyFill="1" applyAlignment="1">
      <alignment vertical="center" wrapText="1"/>
    </xf>
    <xf numFmtId="0" fontId="18" fillId="2" borderId="0" xfId="0" applyFont="1" applyFill="1" applyAlignment="1">
      <alignment vertical="center" indent="1"/>
    </xf>
    <xf numFmtId="0" fontId="19" fillId="8" borderId="6" xfId="0" applyFont="1" applyFill="1" applyBorder="1" applyAlignment="1">
      <alignment horizontal="left" indent="1"/>
    </xf>
    <xf numFmtId="0" fontId="19" fillId="8" borderId="6" xfId="0" applyFont="1" applyFill="1" applyBorder="1" applyAlignment="1">
      <alignment horizontal="right"/>
    </xf>
    <xf numFmtId="0" fontId="4" fillId="4" borderId="6" xfId="0" applyFont="1" applyFill="1" applyBorder="1" applyAlignment="1">
      <alignment indent="1"/>
    </xf>
    <xf numFmtId="4" fontId="11" fillId="4" borderId="4" xfId="0" applyNumberFormat="1" applyFont="1" applyFill="1" applyBorder="1" applyAlignment="1">
      <alignment horizontal="right"/>
    </xf>
    <xf numFmtId="164" fontId="11" fillId="4" borderId="4" xfId="0" applyNumberFormat="1" applyFont="1" applyFill="1" applyBorder="1" applyAlignment="1">
      <alignment horizontal="right"/>
    </xf>
    <xf numFmtId="0" fontId="6" fillId="2" borderId="0" xfId="0" applyFont="1" applyFill="1" applyAlignment="1">
      <alignment vertical="center" wrapText="1"/>
    </xf>
    <xf numFmtId="0" fontId="20" fillId="2" borderId="0" xfId="0" applyFont="1" applyFill="1" applyAlignment="1">
      <alignment vertical="top" wrapText="1"/>
    </xf>
    <xf numFmtId="0" fontId="14" fillId="2" borderId="0" xfId="0" applyFont="1" applyFill="1" applyAlignment="1">
      <alignment vertical="top" wrapText="1"/>
    </xf>
    <xf numFmtId="0" fontId="21" fillId="2" borderId="0" xfId="0" applyFont="1" applyFill="1" applyAlignment="1">
      <alignment vertical="top" wrapText="1"/>
    </xf>
    <xf numFmtId="0" fontId="22" fillId="2" borderId="0" xfId="0" applyFont="1" applyFill="1" applyAlignment="1">
      <alignment vertical="top" wrapText="1"/>
    </xf>
    <xf numFmtId="0" fontId="23" fillId="2" borderId="0" xfId="0" applyFont="1" applyFill="1" applyAlignment="1">
      <alignment vertical="top" wrapText="1"/>
    </xf>
    <xf numFmtId="0" fontId="5" fillId="2" borderId="0" xfId="0" applyFont="1" applyFill="1" applyAlignment="1">
      <alignment vertical="top" wrapText="1"/>
    </xf>
    <xf numFmtId="0" fontId="24" fillId="2" borderId="0" xfId="0" applyFont="1" applyFill="1" applyAlignment="1">
      <alignment vertical="top" wrapText="1"/>
    </xf>
    <xf numFmtId="0" fontId="25"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E3A72"/>
  </sheetPr>
  <dimension ref="A1:F52"/>
  <sheetViews>
    <sheetView workbookViewId="0" showGridLines="0"/>
  </sheetViews>
  <sheetFormatPr defaultRowHeight="15" outlineLevelRow="0" outlineLevelCol="0" x14ac:dyDescent="55"/>
  <cols>
    <col min="1" max="1" width="3" customWidth="1"/>
    <col min="2" max="2" width="40" customWidth="1"/>
    <col min="3" max="4" width="18" customWidth="1"/>
    <col min="5" max="5" width="46" customWidth="1"/>
    <col min="6" max="6" width="3" customWidth="1"/>
  </cols>
  <sheetData>
    <row r="1" spans="1:6" x14ac:dyDescent="0.25">
      <c r="A1" s="1"/>
      <c r="B1" s="1"/>
      <c r="C1" s="1"/>
      <c r="D1" s="1"/>
      <c r="E1" s="1"/>
      <c r="F1" s="1"/>
    </row>
    <row r="2" ht="30" customHeight="1" spans="1:6" x14ac:dyDescent="0.25">
      <c r="A2" s="1"/>
      <c r="B2" s="2" t="s">
        <v>0</v>
      </c>
      <c r="C2" s="2"/>
      <c r="D2" s="2"/>
      <c r="E2" s="2"/>
      <c r="F2" s="1"/>
    </row>
    <row r="3" spans="1:6" x14ac:dyDescent="0.25">
      <c r="A3" s="1"/>
      <c r="B3" s="3" t="s">
        <v>1</v>
      </c>
      <c r="C3" s="3"/>
      <c r="D3" s="3"/>
      <c r="E3" s="3"/>
      <c r="F3" s="1"/>
    </row>
    <row r="4" spans="1:6" x14ac:dyDescent="0.25">
      <c r="A4" s="1"/>
      <c r="B4" s="1"/>
      <c r="C4" s="1"/>
      <c r="D4" s="1"/>
      <c r="E4" s="1"/>
      <c r="F4" s="1"/>
    </row>
    <row r="5" ht="24" customHeight="1" spans="1:6" x14ac:dyDescent="0.25">
      <c r="A5" s="4" t="s">
        <v>2</v>
      </c>
      <c r="B5" s="4"/>
      <c r="C5" s="4"/>
      <c r="D5" s="4"/>
      <c r="E5" s="4"/>
      <c r="F5" s="1"/>
    </row>
    <row r="6" ht="22" customHeight="1" spans="1:6" x14ac:dyDescent="0.25">
      <c r="A6" s="1"/>
      <c r="B6" s="5" t="s">
        <v>3</v>
      </c>
      <c r="C6" s="6">
        <v>500000</v>
      </c>
      <c r="D6" s="1"/>
      <c r="E6" s="7" t="s">
        <v>4</v>
      </c>
      <c r="F6" s="1"/>
    </row>
    <row r="7" ht="22" customHeight="1" spans="1:6" x14ac:dyDescent="0.25">
      <c r="A7" s="1"/>
      <c r="B7" s="5" t="s">
        <v>5</v>
      </c>
      <c r="C7" s="6">
        <v>36</v>
      </c>
      <c r="D7" s="1"/>
      <c r="E7" s="7" t="s">
        <v>6</v>
      </c>
      <c r="F7" s="1"/>
    </row>
    <row r="8" ht="22" customHeight="1" spans="1:6" x14ac:dyDescent="0.25">
      <c r="A8" s="1"/>
      <c r="B8" s="5" t="s">
        <v>7</v>
      </c>
      <c r="C8" s="8">
        <v>10</v>
      </c>
      <c r="D8" s="1"/>
      <c r="E8" s="7" t="s">
        <v>8</v>
      </c>
      <c r="F8" s="1"/>
    </row>
    <row r="9" spans="1:6" x14ac:dyDescent="0.25">
      <c r="A9" s="1"/>
      <c r="B9" s="1"/>
      <c r="C9" s="1"/>
      <c r="D9" s="1"/>
      <c r="E9" s="1"/>
      <c r="F9" s="1"/>
    </row>
    <row r="10" ht="24" customHeight="1" spans="1:6" x14ac:dyDescent="0.25">
      <c r="A10" s="9" t="s">
        <v>9</v>
      </c>
      <c r="B10" s="9"/>
      <c r="C10" s="9"/>
      <c r="D10" s="9"/>
      <c r="E10" s="9"/>
      <c r="F10" s="1"/>
    </row>
    <row r="11" ht="20" customHeight="1" spans="1:6" x14ac:dyDescent="0.25">
      <c r="A11" s="1"/>
      <c r="B11" s="5" t="s">
        <v>10</v>
      </c>
      <c r="C11" s="10">
        <f>C6*(C8/100)*(C7/12)</f>
      </c>
      <c r="D11" s="1"/>
      <c r="E11" s="7" t="s">
        <v>11</v>
      </c>
      <c r="F11" s="1"/>
    </row>
    <row r="12" ht="20" customHeight="1" spans="1:6" x14ac:dyDescent="0.25">
      <c r="A12" s="1"/>
      <c r="B12" s="5" t="s">
        <v>12</v>
      </c>
      <c r="C12" s="11">
        <f>(C6+C11)/C7</f>
      </c>
      <c r="D12" s="1"/>
      <c r="E12" s="7" t="s">
        <v>13</v>
      </c>
      <c r="F12" s="1"/>
    </row>
    <row r="13" ht="20" customHeight="1" spans="1:6" x14ac:dyDescent="0.25">
      <c r="A13" s="1"/>
      <c r="B13" s="5" t="s">
        <v>14</v>
      </c>
      <c r="C13" s="10">
        <f>C6+C11</f>
      </c>
      <c r="D13" s="1"/>
      <c r="E13" s="1"/>
      <c r="F13" s="1"/>
    </row>
    <row r="14" spans="1:6" x14ac:dyDescent="0.25">
      <c r="A14" s="1"/>
      <c r="B14" s="1"/>
      <c r="C14" s="1"/>
      <c r="D14" s="1"/>
      <c r="E14" s="1"/>
      <c r="F14" s="1"/>
    </row>
    <row r="15" ht="30" customHeight="1" spans="1:6" x14ac:dyDescent="0.25">
      <c r="A15" s="1"/>
      <c r="B15" s="12" t="s">
        <v>15</v>
      </c>
      <c r="C15" s="13">
        <f>RATE(C7,-C12,C6)*12</f>
      </c>
      <c r="D15" s="1"/>
      <c r="E15" s="14" t="s">
        <v>16</v>
      </c>
      <c r="F15" s="1"/>
    </row>
    <row r="16" ht="20" customHeight="1" spans="1:6" x14ac:dyDescent="0.25">
      <c r="A16" s="1"/>
      <c r="B16" s="5" t="s">
        <v>17</v>
      </c>
      <c r="C16" s="15">
        <f>(1+RATE(C7,-C12,C6))^12-1</f>
      </c>
      <c r="D16" s="1"/>
      <c r="E16" s="14"/>
      <c r="F16" s="1"/>
    </row>
    <row r="17" ht="20" customHeight="1" spans="1:6" x14ac:dyDescent="0.25">
      <c r="A17" s="1"/>
      <c r="B17" s="5" t="s">
        <v>18</v>
      </c>
      <c r="C17" s="16">
        <f>IF(C8=0,"",RATE(C7,-C12,C6)*12/(C8/100))</f>
      </c>
      <c r="D17" s="1"/>
      <c r="E17" s="17" t="s">
        <v>19</v>
      </c>
      <c r="F17" s="1"/>
    </row>
    <row r="18" spans="1:6" x14ac:dyDescent="0.25">
      <c r="A18" s="1"/>
      <c r="B18" s="1"/>
      <c r="C18" s="1"/>
      <c r="D18" s="1"/>
      <c r="E18" s="1"/>
      <c r="F18" s="1"/>
    </row>
    <row r="19" ht="24" customHeight="1" spans="1:6" x14ac:dyDescent="0.25">
      <c r="A19" s="18" t="s">
        <v>20</v>
      </c>
      <c r="B19" s="18"/>
      <c r="C19" s="18"/>
      <c r="D19" s="18"/>
      <c r="E19" s="18"/>
      <c r="F19" s="1"/>
    </row>
    <row r="20" ht="20" customHeight="1" spans="1:6" x14ac:dyDescent="0.25">
      <c r="A20" s="1"/>
      <c r="B20" s="5" t="s">
        <v>21</v>
      </c>
      <c r="C20" s="8">
        <v>17.5</v>
      </c>
      <c r="D20" s="1"/>
      <c r="E20" s="1"/>
      <c r="F20" s="1"/>
    </row>
    <row r="21" ht="20" customHeight="1" spans="1:6" x14ac:dyDescent="0.25">
      <c r="A21" s="1"/>
      <c r="B21" s="5" t="s">
        <v>22</v>
      </c>
      <c r="C21" s="19">
        <f>IF(C20=0,C6/C7,PMT(C20/100/12,C7,-C6))</f>
      </c>
      <c r="D21" s="1"/>
      <c r="E21" s="1"/>
      <c r="F21" s="1"/>
    </row>
    <row r="22" ht="20" customHeight="1" spans="1:6" x14ac:dyDescent="0.25">
      <c r="A22" s="1"/>
      <c r="B22" s="5" t="s">
        <v>23</v>
      </c>
      <c r="C22" s="20">
        <f>C21*C7-C6</f>
      </c>
      <c r="D22" s="1"/>
      <c r="E22" s="1"/>
      <c r="F22" s="1"/>
    </row>
    <row r="23" ht="20" customHeight="1" spans="1:6" x14ac:dyDescent="0.25">
      <c r="A23" s="1"/>
      <c r="B23" s="5" t="s">
        <v>24</v>
      </c>
      <c r="C23" s="21">
        <f>C22/(C6*(C7/12))</f>
      </c>
      <c r="D23" s="1"/>
      <c r="E23" s="7" t="s">
        <v>25</v>
      </c>
      <c r="F23" s="1"/>
    </row>
    <row r="24" spans="1:6" x14ac:dyDescent="0.25">
      <c r="A24" s="1"/>
      <c r="B24" s="1"/>
      <c r="C24" s="1"/>
      <c r="D24" s="1"/>
      <c r="E24" s="1"/>
      <c r="F24" s="1"/>
    </row>
    <row r="25" ht="24" customHeight="1" spans="1:6" x14ac:dyDescent="0.25">
      <c r="A25" s="22" t="s">
        <v>26</v>
      </c>
      <c r="B25" s="22"/>
      <c r="C25" s="22"/>
      <c r="D25" s="22"/>
      <c r="E25" s="22"/>
      <c r="F25" s="1"/>
    </row>
    <row r="26" ht="20" customHeight="1" spans="1:6" x14ac:dyDescent="0.25">
      <c r="A26" s="1"/>
      <c r="B26" s="5" t="s">
        <v>27</v>
      </c>
      <c r="C26" s="8">
        <v>2</v>
      </c>
      <c r="D26" s="1"/>
      <c r="E26" s="1"/>
      <c r="F26" s="1"/>
    </row>
    <row r="27" ht="20" customHeight="1" spans="1:6" x14ac:dyDescent="0.25">
      <c r="A27" s="1"/>
      <c r="B27" s="5" t="s">
        <v>28</v>
      </c>
      <c r="C27" s="8">
        <v>18</v>
      </c>
      <c r="D27" s="1"/>
      <c r="E27" s="7" t="s">
        <v>29</v>
      </c>
      <c r="F27" s="1"/>
    </row>
    <row r="28" ht="20" customHeight="1" spans="1:6" x14ac:dyDescent="0.25">
      <c r="A28" s="1"/>
      <c r="B28" s="5" t="s">
        <v>30</v>
      </c>
      <c r="C28" s="23">
        <f>C6*(C26/100)*(1+C27/100)</f>
      </c>
      <c r="D28" s="1"/>
      <c r="E28" s="1"/>
      <c r="F28" s="1"/>
    </row>
    <row r="29" ht="20" customHeight="1" spans="1:6" x14ac:dyDescent="0.25">
      <c r="A29" s="1"/>
      <c r="B29" s="5" t="s">
        <v>31</v>
      </c>
      <c r="C29" s="23">
        <f>C6-C28</f>
      </c>
      <c r="D29" s="1"/>
      <c r="E29" s="1"/>
      <c r="F29" s="1"/>
    </row>
    <row r="30" ht="20" customHeight="1" spans="1:6" x14ac:dyDescent="0.25">
      <c r="A30" s="1"/>
      <c r="B30" s="5" t="s">
        <v>32</v>
      </c>
      <c r="C30" s="24">
        <f>RATE(C7,-C12,C29)*12</f>
      </c>
      <c r="D30" s="1"/>
      <c r="E30" s="25" t="s">
        <v>33</v>
      </c>
      <c r="F30" s="1"/>
    </row>
    <row r="31" spans="1:6" x14ac:dyDescent="0.25">
      <c r="A31" s="1"/>
      <c r="B31" s="1"/>
      <c r="C31" s="1"/>
      <c r="D31" s="1"/>
      <c r="E31" s="25"/>
      <c r="F31" s="1"/>
    </row>
    <row r="32" spans="1:6" x14ac:dyDescent="0.25">
      <c r="A32" s="1"/>
      <c r="B32" s="1"/>
      <c r="C32" s="1"/>
      <c r="D32" s="1"/>
      <c r="E32" s="1"/>
      <c r="F32" s="1"/>
    </row>
    <row r="33" ht="24" customHeight="1" spans="1:6" x14ac:dyDescent="0.25">
      <c r="A33" s="26" t="s">
        <v>34</v>
      </c>
      <c r="B33" s="26"/>
      <c r="C33" s="26"/>
      <c r="D33" s="26"/>
      <c r="E33" s="26"/>
      <c r="F33" s="1"/>
    </row>
    <row r="34" spans="1:6" x14ac:dyDescent="0.25">
      <c r="A34" s="1"/>
      <c r="B34" s="27" t="s">
        <v>35</v>
      </c>
      <c r="C34" s="1"/>
      <c r="D34" s="1"/>
      <c r="E34" s="1"/>
      <c r="F34" s="1"/>
    </row>
    <row r="35" spans="1:6" x14ac:dyDescent="0.25">
      <c r="A35" s="1"/>
      <c r="B35" s="27" t="s">
        <v>36</v>
      </c>
      <c r="C35" s="28">
        <f>RATE(36,-(100000*(1+0.12*3))/36,100000)*12</f>
      </c>
      <c r="D35" s="1"/>
      <c r="E35" s="1"/>
      <c r="F35" s="1"/>
    </row>
    <row r="36" spans="1:6" x14ac:dyDescent="0.25">
      <c r="A36" s="1"/>
      <c r="B36" s="27" t="s">
        <v>37</v>
      </c>
      <c r="C36" s="28">
        <v>0.212</v>
      </c>
      <c r="D36" s="1"/>
      <c r="E36" s="1"/>
      <c r="F36" s="1"/>
    </row>
    <row r="37" ht="24" customHeight="1" spans="1:6" x14ac:dyDescent="0.25">
      <c r="A37" s="1"/>
      <c r="B37" s="29">
        <f>IF(ABS(C35-C36)&lt;0.0005,"MATCHES. Your Excel is solving this correctly.","DOES NOT MATCH. Check that RATE() is available and that nothing above was edited.")</f>
      </c>
      <c r="C37" s="29"/>
      <c r="D37" s="29"/>
      <c r="E37" s="29"/>
      <c r="F37" s="1"/>
    </row>
    <row r="38" spans="1:6" x14ac:dyDescent="0.25">
      <c r="A38" s="1"/>
      <c r="B38" s="1"/>
      <c r="C38" s="1"/>
      <c r="D38" s="1"/>
      <c r="E38" s="1"/>
      <c r="F38" s="1"/>
    </row>
    <row r="39" spans="1:6" x14ac:dyDescent="0.25">
      <c r="A39" s="1"/>
      <c r="B39" s="30" t="s">
        <v>38</v>
      </c>
      <c r="C39" s="30"/>
      <c r="D39" s="30"/>
      <c r="E39" s="30"/>
      <c r="F39" s="1"/>
    </row>
    <row r="40" spans="1:6" x14ac:dyDescent="0.25">
      <c r="A40" s="1"/>
      <c r="B40" s="1"/>
      <c r="C40" s="1"/>
      <c r="D40" s="1"/>
      <c r="E40" s="1"/>
      <c r="F40" s="1"/>
    </row>
    <row r="41" spans="1:6" x14ac:dyDescent="0.25">
      <c r="A41" s="1"/>
      <c r="B41" s="1"/>
      <c r="C41" s="1"/>
      <c r="D41" s="1"/>
      <c r="E41" s="1"/>
      <c r="F41" s="1"/>
    </row>
    <row r="42" spans="1:6" x14ac:dyDescent="0.25">
      <c r="A42" s="1"/>
      <c r="B42" s="1"/>
      <c r="C42" s="1"/>
      <c r="D42" s="1"/>
      <c r="E42" s="1"/>
      <c r="F42" s="1"/>
    </row>
    <row r="43" spans="1:6" x14ac:dyDescent="0.25">
      <c r="A43" s="1"/>
      <c r="B43" s="1"/>
      <c r="C43" s="1"/>
      <c r="D43" s="1"/>
      <c r="E43" s="1"/>
      <c r="F43" s="1"/>
    </row>
    <row r="44" spans="1:6" x14ac:dyDescent="0.25">
      <c r="A44" s="1"/>
      <c r="B44" s="1"/>
      <c r="C44" s="1"/>
      <c r="D44" s="1"/>
      <c r="E44" s="1"/>
      <c r="F44" s="1"/>
    </row>
    <row r="45" spans="1:6" x14ac:dyDescent="0.25">
      <c r="A45" s="1"/>
      <c r="B45" s="1"/>
      <c r="C45" s="1"/>
      <c r="D45" s="1"/>
      <c r="E45" s="1"/>
      <c r="F45" s="1"/>
    </row>
    <row r="46" spans="1:6" x14ac:dyDescent="0.25">
      <c r="A46" s="1"/>
      <c r="B46" s="1"/>
      <c r="C46" s="1"/>
      <c r="D46" s="1"/>
      <c r="E46" s="1"/>
      <c r="F46" s="1"/>
    </row>
    <row r="47" spans="1:6" x14ac:dyDescent="0.25">
      <c r="A47" s="1"/>
      <c r="B47" s="1"/>
      <c r="C47" s="1"/>
      <c r="D47" s="1"/>
      <c r="E47" s="1"/>
      <c r="F47" s="1"/>
    </row>
    <row r="48" spans="1:6" x14ac:dyDescent="0.25">
      <c r="A48" s="1"/>
      <c r="B48" s="1"/>
      <c r="C48" s="1"/>
      <c r="D48" s="1"/>
      <c r="E48" s="1"/>
      <c r="F48" s="1"/>
    </row>
    <row r="49" spans="1:6" x14ac:dyDescent="0.25">
      <c r="A49" s="1"/>
      <c r="B49" s="1"/>
      <c r="C49" s="1"/>
      <c r="D49" s="1"/>
      <c r="E49" s="1"/>
      <c r="F49" s="1"/>
    </row>
    <row r="50" spans="1:6" x14ac:dyDescent="0.25">
      <c r="A50" s="1"/>
      <c r="B50" s="1"/>
      <c r="C50" s="1"/>
      <c r="D50" s="1"/>
      <c r="E50" s="1"/>
      <c r="F50" s="1"/>
    </row>
    <row r="51" spans="1:6" x14ac:dyDescent="0.25">
      <c r="A51" s="1"/>
      <c r="B51" s="1"/>
      <c r="C51" s="1"/>
      <c r="D51" s="1"/>
      <c r="E51" s="1"/>
      <c r="F51" s="1"/>
    </row>
    <row r="52" spans="1:6" x14ac:dyDescent="0.25">
      <c r="A52" s="1"/>
      <c r="B52" s="1"/>
      <c r="C52" s="1"/>
      <c r="D52" s="1"/>
      <c r="E52" s="1"/>
      <c r="F52" s="1"/>
    </row>
  </sheetData>
  <mergeCells count="11">
    <mergeCell ref="B2:E2"/>
    <mergeCell ref="B3:E3"/>
    <mergeCell ref="A5:E5"/>
    <mergeCell ref="A10:E10"/>
    <mergeCell ref="E15:E16"/>
    <mergeCell ref="A19:E19"/>
    <mergeCell ref="A25:E25"/>
    <mergeCell ref="E30:E31"/>
    <mergeCell ref="A33:E33"/>
    <mergeCell ref="B37:E37"/>
    <mergeCell ref="B39:E39"/>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5309"/>
  </sheetPr>
  <dimension ref="A1:G30"/>
  <sheetViews>
    <sheetView workbookViewId="0" showGridLines="0"/>
  </sheetViews>
  <sheetFormatPr defaultRowHeight="15" outlineLevelRow="0" outlineLevelCol="0" x14ac:dyDescent="55"/>
  <cols>
    <col min="1" max="1" width="3" customWidth="1"/>
    <col min="2" max="2" width="16" customWidth="1"/>
    <col min="3" max="3" width="20" customWidth="1"/>
    <col min="4" max="4" width="22" customWidth="1"/>
    <col min="5" max="5" width="18" customWidth="1"/>
    <col min="6" max="6" width="44" customWidth="1"/>
    <col min="7" max="7" width="3" customWidth="1"/>
  </cols>
  <sheetData>
    <row r="1" spans="1:7" x14ac:dyDescent="0.25">
      <c r="A1" s="1"/>
      <c r="B1" s="1"/>
      <c r="C1" s="1"/>
      <c r="D1" s="1"/>
      <c r="E1" s="1"/>
      <c r="F1" s="1"/>
      <c r="G1" s="1"/>
    </row>
    <row r="2" ht="28" customHeight="1" spans="1:7" x14ac:dyDescent="0.25">
      <c r="A2" s="1"/>
      <c r="B2" s="31" t="s">
        <v>39</v>
      </c>
      <c r="C2" s="31"/>
      <c r="D2" s="31"/>
      <c r="E2" s="31"/>
      <c r="F2" s="31"/>
      <c r="G2" s="1"/>
    </row>
    <row r="3" spans="1:7" x14ac:dyDescent="0.25">
      <c r="A3" s="1"/>
      <c r="B3" s="32" t="s">
        <v>40</v>
      </c>
      <c r="C3" s="32"/>
      <c r="D3" s="32"/>
      <c r="E3" s="32"/>
      <c r="F3" s="32"/>
      <c r="G3" s="1"/>
    </row>
    <row r="4" spans="1:7" x14ac:dyDescent="0.25">
      <c r="A4" s="1"/>
      <c r="B4" s="32"/>
      <c r="C4" s="32"/>
      <c r="D4" s="32"/>
      <c r="E4" s="32"/>
      <c r="F4" s="32"/>
      <c r="G4" s="1"/>
    </row>
    <row r="5" spans="1:7" x14ac:dyDescent="0.25">
      <c r="A5" s="1"/>
      <c r="B5" s="1"/>
      <c r="C5" s="1"/>
      <c r="D5" s="1"/>
      <c r="E5" s="1"/>
      <c r="F5" s="1"/>
      <c r="G5" s="1"/>
    </row>
    <row r="6" spans="1:7" x14ac:dyDescent="0.25">
      <c r="A6" s="1"/>
      <c r="B6" s="33" t="s">
        <v>41</v>
      </c>
      <c r="C6" s="8">
        <v>12</v>
      </c>
      <c r="D6" s="1"/>
      <c r="E6" s="7" t="s">
        <v>42</v>
      </c>
      <c r="F6" s="1"/>
      <c r="G6" s="1"/>
    </row>
    <row r="7" spans="1:7" x14ac:dyDescent="0.25">
      <c r="A7" s="1"/>
      <c r="B7" s="1"/>
      <c r="C7" s="1"/>
      <c r="D7" s="1"/>
      <c r="E7" s="1"/>
      <c r="F7" s="1"/>
      <c r="G7" s="1"/>
    </row>
    <row r="8" ht="20" customHeight="1" spans="1:7" x14ac:dyDescent="0.25">
      <c r="A8" s="1"/>
      <c r="B8" s="34" t="s">
        <v>43</v>
      </c>
      <c r="C8" s="35" t="s">
        <v>44</v>
      </c>
      <c r="D8" s="35" t="s">
        <v>45</v>
      </c>
      <c r="E8" s="35" t="s">
        <v>46</v>
      </c>
      <c r="F8" s="1"/>
      <c r="G8" s="1"/>
    </row>
    <row r="9" ht="19" customHeight="1" spans="1:7" x14ac:dyDescent="0.25">
      <c r="A9" s="1"/>
      <c r="B9" s="36">
        <v>6</v>
      </c>
      <c r="C9" s="37">
        <f>(100000*(1+$C$6/100*6/12))/6</f>
      </c>
      <c r="D9" s="24">
        <f>RATE(6,-C9,100000)*12</f>
      </c>
      <c r="E9" s="38">
        <f>IF($C$6=0,"",D9/($C$6/100))</f>
      </c>
      <c r="F9" s="1"/>
      <c r="G9" s="1"/>
    </row>
    <row r="10" ht="19" customHeight="1" spans="1:7" x14ac:dyDescent="0.25">
      <c r="A10" s="1"/>
      <c r="B10" s="36">
        <v>12</v>
      </c>
      <c r="C10" s="37">
        <f>(100000*(1+$C$6/100*12/12))/12</f>
      </c>
      <c r="D10" s="24">
        <f>RATE(12,-C10,100000)*12</f>
      </c>
      <c r="E10" s="38">
        <f>IF($C$6=0,"",D10/($C$6/100))</f>
      </c>
      <c r="F10" s="1"/>
      <c r="G10" s="1"/>
    </row>
    <row r="11" ht="19" customHeight="1" spans="1:7" x14ac:dyDescent="0.25">
      <c r="A11" s="1"/>
      <c r="B11" s="36">
        <v>18</v>
      </c>
      <c r="C11" s="37">
        <f>(100000*(1+$C$6/100*18/12))/18</f>
      </c>
      <c r="D11" s="24">
        <f>RATE(18,-C11,100000)*12</f>
      </c>
      <c r="E11" s="38">
        <f>IF($C$6=0,"",D11/($C$6/100))</f>
      </c>
      <c r="F11" s="1"/>
      <c r="G11" s="1"/>
    </row>
    <row r="12" ht="19" customHeight="1" spans="1:7" x14ac:dyDescent="0.25">
      <c r="A12" s="1"/>
      <c r="B12" s="36">
        <v>24</v>
      </c>
      <c r="C12" s="37">
        <f>(100000*(1+$C$6/100*24/12))/24</f>
      </c>
      <c r="D12" s="24">
        <f>RATE(24,-C12,100000)*12</f>
      </c>
      <c r="E12" s="38">
        <f>IF($C$6=0,"",D12/($C$6/100))</f>
      </c>
      <c r="F12" s="1"/>
      <c r="G12" s="1"/>
    </row>
    <row r="13" ht="19" customHeight="1" spans="1:7" x14ac:dyDescent="0.25">
      <c r="A13" s="1"/>
      <c r="B13" s="36">
        <v>30</v>
      </c>
      <c r="C13" s="37">
        <f>(100000*(1+$C$6/100*30/12))/30</f>
      </c>
      <c r="D13" s="24">
        <f>RATE(30,-C13,100000)*12</f>
      </c>
      <c r="E13" s="38">
        <f>IF($C$6=0,"",D13/($C$6/100))</f>
      </c>
      <c r="F13" s="1"/>
      <c r="G13" s="1"/>
    </row>
    <row r="14" ht="19" customHeight="1" spans="1:7" x14ac:dyDescent="0.25">
      <c r="A14" s="1"/>
      <c r="B14" s="36">
        <v>36</v>
      </c>
      <c r="C14" s="37">
        <f>(100000*(1+$C$6/100*36/12))/36</f>
      </c>
      <c r="D14" s="24">
        <f>RATE(36,-C14,100000)*12</f>
      </c>
      <c r="E14" s="38">
        <f>IF($C$6=0,"",D14/($C$6/100))</f>
      </c>
      <c r="F14" s="1"/>
      <c r="G14" s="1"/>
    </row>
    <row r="15" ht="19" customHeight="1" spans="1:7" x14ac:dyDescent="0.25">
      <c r="A15" s="1"/>
      <c r="B15" s="36">
        <v>48</v>
      </c>
      <c r="C15" s="37">
        <f>(100000*(1+$C$6/100*48/12))/48</f>
      </c>
      <c r="D15" s="24">
        <f>RATE(48,-C15,100000)*12</f>
      </c>
      <c r="E15" s="38">
        <f>IF($C$6=0,"",D15/($C$6/100))</f>
      </c>
      <c r="F15" s="1"/>
      <c r="G15" s="1"/>
    </row>
    <row r="16" ht="19" customHeight="1" spans="1:7" x14ac:dyDescent="0.25">
      <c r="A16" s="1"/>
      <c r="B16" s="36">
        <v>60</v>
      </c>
      <c r="C16" s="37">
        <f>(100000*(1+$C$6/100*60/12))/60</f>
      </c>
      <c r="D16" s="24">
        <f>RATE(60,-C16,100000)*12</f>
      </c>
      <c r="E16" s="38">
        <f>IF($C$6=0,"",D16/($C$6/100))</f>
      </c>
      <c r="F16" s="1"/>
      <c r="G16" s="1"/>
    </row>
    <row r="17" ht="19" customHeight="1" spans="1:7" x14ac:dyDescent="0.25">
      <c r="A17" s="1"/>
      <c r="B17" s="36">
        <v>84</v>
      </c>
      <c r="C17" s="37">
        <f>(100000*(1+$C$6/100*84/12))/84</f>
      </c>
      <c r="D17" s="24">
        <f>RATE(84,-C17,100000)*12</f>
      </c>
      <c r="E17" s="38">
        <f>IF($C$6=0,"",D17/($C$6/100))</f>
      </c>
      <c r="F17" s="1"/>
      <c r="G17" s="1"/>
    </row>
    <row r="18" ht="19" customHeight="1" spans="1:7" x14ac:dyDescent="0.25">
      <c r="A18" s="1"/>
      <c r="B18" s="36">
        <v>120</v>
      </c>
      <c r="C18" s="37">
        <f>(100000*(1+$C$6/100*120/12))/120</f>
      </c>
      <c r="D18" s="24">
        <f>RATE(120,-C18,100000)*12</f>
      </c>
      <c r="E18" s="38">
        <f>IF($C$6=0,"",D18/($C$6/100))</f>
      </c>
      <c r="F18" s="1"/>
      <c r="G18" s="1"/>
    </row>
    <row r="19" spans="1:7" x14ac:dyDescent="0.25">
      <c r="A19" s="1"/>
      <c r="B19" s="1"/>
      <c r="C19" s="1"/>
      <c r="D19" s="1"/>
      <c r="E19" s="1"/>
      <c r="F19" s="1"/>
      <c r="G19" s="1"/>
    </row>
    <row r="20" spans="1:7" x14ac:dyDescent="0.25">
      <c r="A20" s="1"/>
      <c r="B20" s="39" t="s">
        <v>47</v>
      </c>
      <c r="C20" s="39"/>
      <c r="D20" s="39"/>
      <c r="E20" s="39"/>
      <c r="F20" s="39"/>
      <c r="G20" s="1"/>
    </row>
    <row r="21" spans="1:7" x14ac:dyDescent="0.25">
      <c r="A21" s="1"/>
      <c r="B21" s="39"/>
      <c r="C21" s="39"/>
      <c r="D21" s="39"/>
      <c r="E21" s="39"/>
      <c r="F21" s="39"/>
      <c r="G21" s="1"/>
    </row>
    <row r="22" spans="1:7" x14ac:dyDescent="0.25">
      <c r="A22" s="1"/>
      <c r="B22" s="1"/>
      <c r="C22" s="1"/>
      <c r="D22" s="1"/>
      <c r="E22" s="1"/>
      <c r="F22" s="1"/>
      <c r="G22" s="1"/>
    </row>
    <row r="23" spans="1:7" x14ac:dyDescent="0.25">
      <c r="A23" s="1"/>
      <c r="B23" s="1"/>
      <c r="C23" s="1"/>
      <c r="D23" s="1"/>
      <c r="E23" s="1"/>
      <c r="F23" s="1"/>
      <c r="G23" s="1"/>
    </row>
    <row r="24" spans="1:7" x14ac:dyDescent="0.25">
      <c r="A24" s="1"/>
      <c r="B24" s="1"/>
      <c r="C24" s="1"/>
      <c r="D24" s="1"/>
      <c r="E24" s="1"/>
      <c r="F24" s="1"/>
      <c r="G24" s="1"/>
    </row>
    <row r="25" spans="1:7" x14ac:dyDescent="0.25">
      <c r="A25" s="1"/>
      <c r="B25" s="1"/>
      <c r="C25" s="1"/>
      <c r="D25" s="1"/>
      <c r="E25" s="1"/>
      <c r="F25" s="1"/>
      <c r="G25" s="1"/>
    </row>
    <row r="26" spans="1:7" x14ac:dyDescent="0.25">
      <c r="A26" s="1"/>
      <c r="B26" s="1"/>
      <c r="C26" s="1"/>
      <c r="D26" s="1"/>
      <c r="E26" s="1"/>
      <c r="F26" s="1"/>
      <c r="G26" s="1"/>
    </row>
    <row r="27" spans="1:7" x14ac:dyDescent="0.25">
      <c r="A27" s="1"/>
      <c r="B27" s="1"/>
      <c r="C27" s="1"/>
      <c r="D27" s="1"/>
      <c r="E27" s="1"/>
      <c r="F27" s="1"/>
      <c r="G27" s="1"/>
    </row>
    <row r="28" spans="1:7" x14ac:dyDescent="0.25">
      <c r="A28" s="1"/>
      <c r="B28" s="1"/>
      <c r="C28" s="1"/>
      <c r="D28" s="1"/>
      <c r="E28" s="1"/>
      <c r="F28" s="1"/>
      <c r="G28" s="1"/>
    </row>
    <row r="29" spans="1:7" x14ac:dyDescent="0.25">
      <c r="A29" s="1"/>
      <c r="B29" s="1"/>
      <c r="C29" s="1"/>
      <c r="D29" s="1"/>
      <c r="E29" s="1"/>
      <c r="F29" s="1"/>
      <c r="G29" s="1"/>
    </row>
    <row r="30" spans="1:7" x14ac:dyDescent="0.25">
      <c r="A30" s="1"/>
      <c r="B30" s="1"/>
      <c r="C30" s="1"/>
      <c r="D30" s="1"/>
      <c r="E30" s="1"/>
      <c r="F30" s="1"/>
      <c r="G30" s="1"/>
    </row>
  </sheetData>
  <mergeCells count="3">
    <mergeCell ref="B2:F2"/>
    <mergeCell ref="B3:F4"/>
    <mergeCell ref="B20:F2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766E"/>
  </sheetPr>
  <dimension ref="A1:C60"/>
  <sheetViews>
    <sheetView workbookViewId="0" showGridLines="0"/>
  </sheetViews>
  <sheetFormatPr defaultRowHeight="15" outlineLevelRow="0" outlineLevelCol="0" x14ac:dyDescent="55"/>
  <cols>
    <col min="1" max="1" width="3" customWidth="1"/>
    <col min="2" max="2" width="108" customWidth="1"/>
    <col min="3" max="3" width="3" customWidth="1"/>
  </cols>
  <sheetData>
    <row r="1" spans="1:3" x14ac:dyDescent="0.25">
      <c r="A1" s="1"/>
      <c r="B1" s="1"/>
      <c r="C1" s="1"/>
    </row>
    <row r="2" ht="24" customHeight="1" spans="1:3" x14ac:dyDescent="0.25">
      <c r="A2" s="1"/>
      <c r="B2" s="40" t="s">
        <v>48</v>
      </c>
      <c r="C2" s="1"/>
    </row>
    <row r="3" spans="1:3" x14ac:dyDescent="0.25">
      <c r="A3" s="1"/>
      <c r="B3" s="1"/>
      <c r="C3" s="1"/>
    </row>
    <row r="4" ht="42" customHeight="1" spans="1:3" x14ac:dyDescent="0.25">
      <c r="A4" s="1"/>
      <c r="B4" s="41" t="s">
        <v>49</v>
      </c>
      <c r="C4" s="1"/>
    </row>
    <row r="5" ht="56" customHeight="1" spans="1:3" x14ac:dyDescent="0.25">
      <c r="A5" s="1"/>
      <c r="B5" s="41" t="s">
        <v>50</v>
      </c>
      <c r="C5" s="1"/>
    </row>
    <row r="6" spans="1:3" x14ac:dyDescent="0.25">
      <c r="A6" s="1"/>
      <c r="B6" s="1"/>
      <c r="C6" s="1"/>
    </row>
    <row r="7" ht="22" customHeight="1" spans="1:3" x14ac:dyDescent="0.25">
      <c r="A7" s="1"/>
      <c r="B7" s="42" t="s">
        <v>51</v>
      </c>
      <c r="C7" s="1"/>
    </row>
    <row r="8" spans="1:3" x14ac:dyDescent="0.25">
      <c r="A8" s="1"/>
      <c r="B8" s="1"/>
      <c r="C8" s="1"/>
    </row>
    <row r="9" ht="18" customHeight="1" spans="1:3" x14ac:dyDescent="0.25">
      <c r="A9" s="1"/>
      <c r="B9" s="41" t="s">
        <v>52</v>
      </c>
      <c r="C9" s="1"/>
    </row>
    <row r="10" ht="42" customHeight="1" spans="1:3" x14ac:dyDescent="0.25">
      <c r="A10" s="1"/>
      <c r="B10" s="41" t="s">
        <v>53</v>
      </c>
      <c r="C10" s="1"/>
    </row>
    <row r="11" ht="42" customHeight="1" spans="1:3" x14ac:dyDescent="0.25">
      <c r="A11" s="1"/>
      <c r="B11" s="41" t="s">
        <v>54</v>
      </c>
      <c r="C11" s="1"/>
    </row>
    <row r="12" ht="30" customHeight="1" spans="1:3" x14ac:dyDescent="0.25">
      <c r="A12" s="1"/>
      <c r="B12" s="41" t="s">
        <v>55</v>
      </c>
      <c r="C12" s="1"/>
    </row>
    <row r="13" spans="1:3" x14ac:dyDescent="0.25">
      <c r="A13" s="1"/>
      <c r="B13" s="1"/>
      <c r="C13" s="1"/>
    </row>
    <row r="14" ht="22" customHeight="1" spans="1:3" x14ac:dyDescent="0.25">
      <c r="A14" s="1"/>
      <c r="B14" s="43" t="s">
        <v>56</v>
      </c>
      <c r="C14" s="1"/>
    </row>
    <row r="15" spans="1:3" x14ac:dyDescent="0.25">
      <c r="A15" s="1"/>
      <c r="B15" s="1"/>
      <c r="C15" s="1"/>
    </row>
    <row r="16" ht="70" customHeight="1" spans="1:3" x14ac:dyDescent="0.25">
      <c r="A16" s="1"/>
      <c r="B16" s="41" t="s">
        <v>57</v>
      </c>
      <c r="C16" s="1"/>
    </row>
    <row r="17" ht="34" customHeight="1" spans="1:3" x14ac:dyDescent="0.25">
      <c r="A17" s="1"/>
      <c r="B17" s="41" t="s">
        <v>58</v>
      </c>
      <c r="C17" s="1"/>
    </row>
    <row r="18" spans="1:3" x14ac:dyDescent="0.25">
      <c r="A18" s="1"/>
      <c r="B18" s="1"/>
      <c r="C18" s="1"/>
    </row>
    <row r="19" ht="22" customHeight="1" spans="1:3" x14ac:dyDescent="0.25">
      <c r="A19" s="1"/>
      <c r="B19" s="44" t="s">
        <v>59</v>
      </c>
      <c r="C19" s="1"/>
    </row>
    <row r="20" spans="1:3" x14ac:dyDescent="0.25">
      <c r="A20" s="1"/>
      <c r="B20" s="1"/>
      <c r="C20" s="1"/>
    </row>
    <row r="21" ht="56" customHeight="1" spans="1:3" x14ac:dyDescent="0.25">
      <c r="A21" s="1"/>
      <c r="B21" s="41" t="s">
        <v>60</v>
      </c>
      <c r="C21" s="1"/>
    </row>
    <row r="22" ht="40" customHeight="1" spans="1:3" x14ac:dyDescent="0.25">
      <c r="A22" s="1"/>
      <c r="B22" s="41" t="s">
        <v>61</v>
      </c>
      <c r="C22" s="1"/>
    </row>
    <row r="23" spans="1:3" x14ac:dyDescent="0.25">
      <c r="A23" s="1"/>
      <c r="B23" s="1"/>
      <c r="C23" s="1"/>
    </row>
    <row r="24" ht="20" customHeight="1" spans="1:3" x14ac:dyDescent="0.25">
      <c r="A24" s="1"/>
      <c r="B24" s="45" t="s">
        <v>62</v>
      </c>
      <c r="C24" s="1"/>
    </row>
    <row r="25" ht="26" customHeight="1" spans="1:3" x14ac:dyDescent="0.25">
      <c r="A25" s="1"/>
      <c r="B25" s="46" t="s">
        <v>63</v>
      </c>
      <c r="C25" s="1"/>
    </row>
    <row r="26" ht="15" customHeight="1" spans="1:3" x14ac:dyDescent="0.25">
      <c r="A26" s="1"/>
      <c r="B26" s="46" t="s">
        <v>64</v>
      </c>
      <c r="C26" s="1"/>
    </row>
    <row r="27" ht="15" customHeight="1" spans="1:3" x14ac:dyDescent="0.25">
      <c r="A27" s="1"/>
      <c r="B27" s="46" t="s">
        <v>65</v>
      </c>
      <c r="C27" s="1"/>
    </row>
    <row r="28" ht="15" customHeight="1" spans="1:3" x14ac:dyDescent="0.25">
      <c r="A28" s="1"/>
      <c r="B28" s="46" t="s">
        <v>66</v>
      </c>
      <c r="C28" s="1"/>
    </row>
    <row r="29" ht="15" customHeight="1" spans="1:3" x14ac:dyDescent="0.25">
      <c r="A29" s="1"/>
      <c r="B29" s="46" t="s">
        <v>67</v>
      </c>
      <c r="C29" s="1"/>
    </row>
    <row r="30" spans="1:3" x14ac:dyDescent="0.25">
      <c r="A30" s="1"/>
      <c r="B30" s="1"/>
      <c r="C30" s="1"/>
    </row>
    <row r="31" ht="48" customHeight="1" spans="1:3" x14ac:dyDescent="0.25">
      <c r="A31" s="1"/>
      <c r="B31" s="47" t="s">
        <v>68</v>
      </c>
      <c r="C31" s="1"/>
    </row>
    <row r="32" spans="1:3" x14ac:dyDescent="0.25">
      <c r="A32" s="1"/>
      <c r="B32" s="1"/>
      <c r="C32" s="1"/>
    </row>
    <row r="33" ht="28" customHeight="1" spans="1:3" x14ac:dyDescent="0.25">
      <c r="A33" s="1"/>
      <c r="B33" s="47" t="s">
        <v>69</v>
      </c>
      <c r="C33" s="1"/>
    </row>
    <row r="34" spans="1:3" x14ac:dyDescent="0.25">
      <c r="A34" s="1"/>
      <c r="B34" s="1"/>
      <c r="C34" s="1"/>
    </row>
    <row r="35" spans="1:3" x14ac:dyDescent="0.25">
      <c r="A35" s="1"/>
      <c r="B35" s="1"/>
      <c r="C35" s="1"/>
    </row>
    <row r="36" spans="1:3" x14ac:dyDescent="0.25">
      <c r="A36" s="1"/>
      <c r="B36" s="1"/>
      <c r="C36" s="1"/>
    </row>
    <row r="37" spans="1:3" x14ac:dyDescent="0.25">
      <c r="A37" s="1"/>
      <c r="B37" s="1"/>
      <c r="C37" s="1"/>
    </row>
    <row r="38" spans="1:3" x14ac:dyDescent="0.25">
      <c r="A38" s="1"/>
      <c r="B38" s="1"/>
      <c r="C38" s="1"/>
    </row>
    <row r="39" spans="1:3" x14ac:dyDescent="0.25">
      <c r="A39" s="1"/>
      <c r="B39" s="1"/>
      <c r="C39" s="1"/>
    </row>
    <row r="40" spans="1:3" x14ac:dyDescent="0.25">
      <c r="A40" s="1"/>
      <c r="B40" s="1"/>
      <c r="C40" s="1"/>
    </row>
    <row r="41" spans="1:3" x14ac:dyDescent="0.25">
      <c r="A41" s="1"/>
      <c r="B41" s="1"/>
      <c r="C41" s="1"/>
    </row>
    <row r="42" spans="1:3" x14ac:dyDescent="0.25">
      <c r="A42" s="1"/>
      <c r="B42" s="1"/>
      <c r="C42" s="1"/>
    </row>
    <row r="43" spans="1:3" x14ac:dyDescent="0.25">
      <c r="A43" s="1"/>
      <c r="B43" s="1"/>
      <c r="C43" s="1"/>
    </row>
    <row r="44" spans="1:3" x14ac:dyDescent="0.25">
      <c r="A44" s="1"/>
      <c r="B44" s="1"/>
      <c r="C44" s="1"/>
    </row>
    <row r="45" spans="1:3" x14ac:dyDescent="0.25">
      <c r="A45" s="1"/>
      <c r="B45" s="1"/>
      <c r="C45" s="1"/>
    </row>
    <row r="46" spans="1:3" x14ac:dyDescent="0.25">
      <c r="A46" s="1"/>
      <c r="B46" s="1"/>
      <c r="C46" s="1"/>
    </row>
    <row r="47" spans="1:3" x14ac:dyDescent="0.25">
      <c r="A47" s="1"/>
      <c r="B47" s="1"/>
      <c r="C47" s="1"/>
    </row>
    <row r="48" spans="1:3" x14ac:dyDescent="0.25">
      <c r="A48" s="1"/>
      <c r="B48" s="1"/>
      <c r="C48" s="1"/>
    </row>
    <row r="49" spans="1:3" x14ac:dyDescent="0.25">
      <c r="A49" s="1"/>
      <c r="B49" s="1"/>
      <c r="C49" s="1"/>
    </row>
    <row r="50" spans="1:3" x14ac:dyDescent="0.25">
      <c r="A50" s="1"/>
      <c r="B50" s="1"/>
      <c r="C50" s="1"/>
    </row>
    <row r="51" spans="1:3" x14ac:dyDescent="0.25">
      <c r="A51" s="1"/>
      <c r="B51" s="1"/>
      <c r="C51" s="1"/>
    </row>
    <row r="52" spans="1:3" x14ac:dyDescent="0.25">
      <c r="A52" s="1"/>
      <c r="B52" s="1"/>
      <c r="C52" s="1"/>
    </row>
    <row r="53" spans="1:3" x14ac:dyDescent="0.25">
      <c r="A53" s="1"/>
      <c r="B53" s="1"/>
      <c r="C53" s="1"/>
    </row>
    <row r="54" spans="1:3" x14ac:dyDescent="0.25">
      <c r="A54" s="1"/>
      <c r="B54" s="1"/>
      <c r="C54" s="1"/>
    </row>
    <row r="55" spans="1:3" x14ac:dyDescent="0.25">
      <c r="A55" s="1"/>
      <c r="B55" s="1"/>
      <c r="C55" s="1"/>
    </row>
    <row r="56" spans="1:3" x14ac:dyDescent="0.25">
      <c r="A56" s="1"/>
      <c r="B56" s="1"/>
      <c r="C56" s="1"/>
    </row>
    <row r="57" spans="1:3" x14ac:dyDescent="0.25">
      <c r="A57" s="1"/>
      <c r="B57" s="1"/>
      <c r="C57" s="1"/>
    </row>
    <row r="58" spans="1:3" x14ac:dyDescent="0.25">
      <c r="A58" s="1"/>
      <c r="B58" s="1"/>
      <c r="C58" s="1"/>
    </row>
    <row r="59" spans="1:3" x14ac:dyDescent="0.25">
      <c r="A59" s="1"/>
      <c r="B59" s="1"/>
      <c r="C59" s="1"/>
    </row>
    <row r="60" spans="1:3" x14ac:dyDescent="0.25">
      <c r="A60" s="1"/>
      <c r="B60" s="1"/>
      <c r="C60" s="1"/>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Converter</vt:lpstr>
      <vt:lpstr>Tenure</vt:lpstr>
      <vt:lpstr>Read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Money Decoded</dc:creator>
  <dc:title>Flat vs Reducing Interest Rate Calculator</dc:title>
  <dc:subject/>
  <dc:description/>
  <cp:keywords/>
  <cp:category/>
  <cp:lastModifiedBy>Unknown</cp:lastModifiedBy>
  <dcterms:created xsi:type="dcterms:W3CDTF">2026-09-21T06:45:21Z</dcterms:created>
  <dcterms:modified xsi:type="dcterms:W3CDTF">2026-09-21T06:45:21Z</dcterms:modified>
</cp:coreProperties>
</file>